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iendom_ny\Eiendom Ledelse\Styresaker\20.08.2015\"/>
    </mc:Choice>
  </mc:AlternateContent>
  <bookViews>
    <workbookView xWindow="0" yWindow="0" windowWidth="21570" windowHeight="741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F47" i="1" l="1"/>
  <c r="G47" i="1"/>
  <c r="H47" i="1"/>
  <c r="J27" i="1" l="1"/>
  <c r="J25" i="1" l="1"/>
  <c r="J28" i="1" l="1"/>
  <c r="J29" i="1"/>
  <c r="J53" i="1" l="1"/>
  <c r="J55" i="1"/>
  <c r="J54" i="1"/>
  <c r="J30" i="1" l="1"/>
  <c r="J18" i="1"/>
  <c r="J17" i="1" l="1"/>
  <c r="J16" i="1"/>
  <c r="J47" i="1" s="1"/>
  <c r="I47" i="1"/>
  <c r="J44" i="1"/>
  <c r="J15" i="1"/>
  <c r="C59" i="1"/>
  <c r="J46" i="1"/>
  <c r="J43" i="1"/>
  <c r="J42" i="1"/>
  <c r="J41" i="1"/>
  <c r="J40" i="1"/>
  <c r="J38" i="1"/>
  <c r="J37" i="1"/>
  <c r="J36" i="1"/>
  <c r="J35" i="1"/>
  <c r="J34" i="1"/>
  <c r="J33" i="1"/>
  <c r="J32" i="1"/>
  <c r="J31" i="1"/>
  <c r="J24" i="1"/>
  <c r="J23" i="1"/>
  <c r="J22" i="1"/>
  <c r="J21" i="1"/>
  <c r="J20" i="1"/>
  <c r="J19" i="1"/>
  <c r="J14" i="1"/>
  <c r="J13" i="1"/>
  <c r="J12" i="1"/>
  <c r="J11" i="1"/>
  <c r="J10" i="1"/>
  <c r="J9" i="1"/>
  <c r="J8" i="1"/>
  <c r="J7" i="1"/>
  <c r="J6" i="1"/>
  <c r="J5" i="1"/>
  <c r="J48" i="1" l="1"/>
  <c r="C60" i="1"/>
</calcChain>
</file>

<file path=xl/comments1.xml><?xml version="1.0" encoding="utf-8"?>
<comments xmlns="http://schemas.openxmlformats.org/spreadsheetml/2006/main">
  <authors>
    <author>Andorsen, Janne</author>
  </authors>
  <commentList>
    <comment ref="H3" authorId="0" shapeId="0">
      <text>
        <r>
          <rPr>
            <b/>
            <sz val="9"/>
            <color indexed="81"/>
            <rFont val="Tahoma"/>
            <charset val="1"/>
          </rPr>
          <t>Andorsen, Janne:</t>
        </r>
        <r>
          <rPr>
            <sz val="9"/>
            <color indexed="81"/>
            <rFont val="Tahoma"/>
            <charset val="1"/>
          </rPr>
          <t xml:space="preserve">
(FK for 2014 ex mva) eller (estimert per 2015)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I forbindelse med ombygging skal leietaker betale omkostninger på kr. 945.000,-
a konto felleskostnader for 2015 – årlige felleskostnader – til:
Flyktning enheten som er 199 kvm til årlig kr 38.000,-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PI Justering Statistisk sentralbyrå økning på 6,4% (ikke fått tilbakemelding fra utleier)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iht. kontrakt er felleskostnader stipulert til 170 687,-
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Andorsen, Janne:</t>
        </r>
        <r>
          <rPr>
            <sz val="9"/>
            <color indexed="81"/>
            <rFont val="Tahoma"/>
            <charset val="1"/>
          </rPr>
          <t xml:space="preserve">
KPI Justering Statistisk sentralbyrå (ikke fått tilbakemelding fra utleier)
60% KPI er en økning på 9.216,- Total leie vil være 63216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KPI etter tilbakelding fra utleier. For 2016 vil det bli indeksregulert fra okt. 2014 - okt 2015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74.148,. Pr. mnd i leie (årlig leie 889.776) per. 2015)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41.250 x4 = 165.000,- + 1/3 av 240.000 som er felleskostader for energi og renhold i fellesareal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Leie per mnd. 148.297,- (årsleie 1.779.564,-)
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FK 2014
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FK 2014
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FK 2014
</t>
        </r>
      </text>
    </comment>
    <comment ref="H23" authorId="0" shapeId="0">
      <text>
        <r>
          <rPr>
            <sz val="9"/>
            <color indexed="81"/>
            <rFont val="Tahoma"/>
            <family val="2"/>
          </rPr>
          <t xml:space="preserve">estimerte tall for 2015 a konto: Eget areal 1790kvm + 56kvm + 35kvm  x250,- totalt 470.250,-  og fellesareal 214 x 300,. Totalt 64200,-
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Estimerte kostnader for 2015 a konto: eget aral 25kvm + 15 kvm x 250 = 10.0000 og fellesareal 5 kvm x 300,- = 1.500,-
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estimerte felleskostnader 2015. Eget areal 238kvm x 250,- = 59.500 og fellesareal 37kvm x 300 = 11.100,-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PI Justering Statistisk sentralbyrå økning på 5,1% (ikke fått tilbakemelding fra utleier)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I tillegg kommer en forholdmessig andel av eiendommens fellesutgifter- Felleskostnadene er 44.539,- per kvartal. Total = 178.156,-
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betalt strøm for 2014: kr 182.143,-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352 +  55 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NB (kun driftskostnader ikke felleskostnader) 55.000,- felles driftskostnader samt energi, vann og renovasjon. 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strøm for 2014 14.480,-
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Andorsen, Janne:</t>
        </r>
        <r>
          <rPr>
            <sz val="9"/>
            <color indexed="81"/>
            <rFont val="Tahoma"/>
            <charset val="1"/>
          </rPr>
          <t xml:space="preserve">
2835 + 698 + 1588=5121
Gunn har i sitt skjema oppgitt 4764 kvm, men i kontrakt er det 1588kvm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NB. Denne avtalen skal ikke KPI justeres. Se avtale punkt nr. 9 siste avsnitt</t>
        </r>
      </text>
    </comment>
    <comment ref="H29" authorId="0" shapeId="0">
      <text>
        <r>
          <rPr>
            <b/>
            <sz val="9"/>
            <color indexed="81"/>
            <rFont val="Tahoma"/>
            <charset val="1"/>
          </rPr>
          <t>Andorsen, Janne:</t>
        </r>
        <r>
          <rPr>
            <sz val="9"/>
            <color indexed="81"/>
            <rFont val="Tahoma"/>
            <charset val="1"/>
          </rPr>
          <t xml:space="preserve">
SK sin andel basert på tall fra 2014 - driftsutgifter 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KPI for gymsa</t>
        </r>
        <r>
          <rPr>
            <sz val="9"/>
            <color indexed="81"/>
            <rFont val="Tahoma"/>
            <family val="2"/>
          </rPr>
          <t xml:space="preserve">l = 288 ,- pr. kvm + 60% KPI (60% KPI fra 1993 til 2015 er 94,-) total kopi i 2015 288+ 94 =382,- pr. kvm
382kr pr. kvm x 473kvm = 180.686,-
</t>
        </r>
        <r>
          <rPr>
            <b/>
            <sz val="9"/>
            <color indexed="81"/>
            <rFont val="Tahoma"/>
            <family val="2"/>
          </rPr>
          <t xml:space="preserve">Total leiesum: 180.686 + strøm 18.000 =198.687,- 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Ekstra kostnad for utleier er strøm, offentlige avgifter mm Guri sjekker opp dette
</t>
        </r>
      </text>
    </comment>
    <comment ref="I30" authorId="0" shapeId="0">
      <text>
        <r>
          <rPr>
            <b/>
            <sz val="9"/>
            <color indexed="81"/>
            <rFont val="Tahoma"/>
            <charset val="1"/>
          </rPr>
          <t>Andorsen, Janne:</t>
        </r>
        <r>
          <rPr>
            <sz val="9"/>
            <color indexed="81"/>
            <rFont val="Tahoma"/>
            <charset val="1"/>
          </rPr>
          <t xml:space="preserve">
Strøm for 2014 , 2.833,-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KPI tilbakemelding fra tuleier på 70%. KPI juster leie for 2014 ble 3.558.619,-
</t>
        </r>
      </text>
    </comment>
    <comment ref="H31" authorId="0" shapeId="0">
      <text>
        <r>
          <rPr>
            <b/>
            <sz val="9"/>
            <color indexed="81"/>
            <rFont val="Tahoma"/>
            <charset val="1"/>
          </rPr>
          <t>Andorsen, Janne:</t>
        </r>
        <r>
          <rPr>
            <sz val="9"/>
            <color indexed="81"/>
            <rFont val="Tahoma"/>
            <charset val="1"/>
          </rPr>
          <t xml:space="preserve">
A konto for 2014 var 60.000. (totalkostadene for 2014 ble 73.892,-)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IKKE OPPMÅLT AREAL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KPI Justering Statistisk sentralbyrå økning på 15,1% (ikke fått tilbakemelding fra utleier)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KPI Justering Statistisk sentralbyrå økning på 4% (ikke fått tilbakemelding fra utleier)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betaling av heis over 5 år fra inngåelse av kontrakt , 8,333,- per mnd total årlig 99.996,-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KPI fra utleier 367.255,-</t>
        </r>
      </text>
    </comment>
    <comment ref="H34" authorId="0" shapeId="0">
      <text>
        <r>
          <rPr>
            <b/>
            <sz val="9"/>
            <color indexed="81"/>
            <rFont val="Tahoma"/>
            <charset val="1"/>
          </rPr>
          <t>Andorsen, Janne:</t>
        </r>
        <r>
          <rPr>
            <sz val="9"/>
            <color indexed="81"/>
            <rFont val="Tahoma"/>
            <charset val="1"/>
          </rPr>
          <t xml:space="preserve">
felleskostnader for 2014 A konto 23.000,- relle kostnader for 2014 ble 28.064,-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KPI Justering Statistisk sentralbyrå økning på 7,8% (ikke fått tilbakemelding fra utleier)
Termin betalt leie er 159.856,- x 4 = 639.424,-
</t>
        </r>
      </text>
    </comment>
    <comment ref="H35" authorId="0" shapeId="0">
      <text>
        <r>
          <rPr>
            <b/>
            <sz val="9"/>
            <color indexed="81"/>
            <rFont val="Tahoma"/>
            <charset val="1"/>
          </rPr>
          <t>Andorsen, Janne:</t>
        </r>
        <r>
          <rPr>
            <sz val="9"/>
            <color indexed="81"/>
            <rFont val="Tahoma"/>
            <charset val="1"/>
          </rPr>
          <t xml:space="preserve">
I henhold til faktura faktureres det 7117,- for felleskostnader per kvartal. Total felleskostnader for 2014 var 28.468,-</t>
        </r>
      </text>
    </comment>
    <comment ref="I35" authorId="0" shapeId="0">
      <text>
        <r>
          <rPr>
            <b/>
            <sz val="9"/>
            <color indexed="81"/>
            <rFont val="Tahoma"/>
            <charset val="1"/>
          </rPr>
          <t>Andorsen, Janne:</t>
        </r>
        <r>
          <rPr>
            <sz val="9"/>
            <color indexed="81"/>
            <rFont val="Tahoma"/>
            <charset val="1"/>
          </rPr>
          <t xml:space="preserve">
strøm betalt for 2014 var 12,242,-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Ny årlig husleie f.om. 01.01.15 kr. 1.709.934,-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drift og vedlikehold for 2014 749.032,-
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Felleskostnader kommer i tillegg
5000 per parkeringsplass totalt 9 plasser =45.000 delt på 1/2 per enhet = 22.500,- 
Vann og avløp faktureres kvartalsvis med 3.125,- totalt for 4 kvartal 12.500,-
</t>
        </r>
      </text>
    </comment>
    <comment ref="I37" authorId="0" shapeId="0">
      <text>
        <r>
          <rPr>
            <b/>
            <sz val="9"/>
            <color indexed="81"/>
            <rFont val="Tahoma"/>
            <charset val="1"/>
          </rPr>
          <t>Andorsen, Janne:</t>
        </r>
        <r>
          <rPr>
            <sz val="9"/>
            <color indexed="81"/>
            <rFont val="Tahoma"/>
            <charset val="1"/>
          </rPr>
          <t xml:space="preserve">
Strøm faktureres enhetens. Estimert til 140.699 per etg.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Felleskostnader kommer i tillegg.
5000 per parkeringsplass totalt 9 plasser =45.000 delt på 1/2 per enhet = 22.500,-
Vann og avløp faktureres kvartalsvis med 3.125,- totalt for 4 kvartal 12.500,-
</t>
        </r>
      </text>
    </comment>
    <comment ref="I38" authorId="0" shapeId="0">
      <text>
        <r>
          <rPr>
            <b/>
            <sz val="9"/>
            <color indexed="81"/>
            <rFont val="Tahoma"/>
            <charset val="1"/>
          </rPr>
          <t>Andorsen, Janne:</t>
        </r>
        <r>
          <rPr>
            <sz val="9"/>
            <color indexed="81"/>
            <rFont val="Tahoma"/>
            <charset val="1"/>
          </rPr>
          <t xml:space="preserve">
Strøm faktureres enhetens. Estimert til 140.699 per etg.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KPI Justering Statistisk sentralbyrå økning på 6,3% (ikke fått tilbakemelding fra utleier)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KPI av helsestasjon </t>
        </r>
        <r>
          <rPr>
            <sz val="9"/>
            <color indexed="81"/>
            <rFont val="Tahoma"/>
            <family val="2"/>
          </rPr>
          <t>2013= 54.000,- KPI juster annen hvert år. Første justering vil skje i 2015. ca KPI 2015= 55.086,-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</rPr>
          <t>Andorsen, Janne:</t>
        </r>
        <r>
          <rPr>
            <sz val="9"/>
            <color indexed="81"/>
            <rFont val="Tahoma"/>
            <family val="2"/>
          </rPr>
          <t xml:space="preserve">
Ekstra kostnad for utleier er strøm, offentlige avgifter mm Guri sjekker opp dette
</t>
        </r>
      </text>
    </comment>
    <comment ref="I44" authorId="0" shapeId="0">
      <text>
        <r>
          <rPr>
            <b/>
            <sz val="9"/>
            <color indexed="81"/>
            <rFont val="Tahoma"/>
            <charset val="1"/>
          </rPr>
          <t>Andorsen, Janne:</t>
        </r>
        <r>
          <rPr>
            <sz val="9"/>
            <color indexed="81"/>
            <rFont val="Tahoma"/>
            <charset val="1"/>
          </rPr>
          <t xml:space="preserve">
Strøm for 2014 , 2.833,-
</t>
        </r>
      </text>
    </comment>
    <comment ref="H52" authorId="0" shapeId="0">
      <text>
        <r>
          <rPr>
            <b/>
            <sz val="9"/>
            <color indexed="81"/>
            <rFont val="Tahoma"/>
            <charset val="1"/>
          </rPr>
          <t>Andorsen, Janne:</t>
        </r>
        <r>
          <rPr>
            <sz val="9"/>
            <color indexed="81"/>
            <rFont val="Tahoma"/>
            <charset val="1"/>
          </rPr>
          <t xml:space="preserve">
(FK for 2014 ex mva) eller (estimert per 2015)</t>
        </r>
      </text>
    </comment>
    <comment ref="H53" authorId="0" shapeId="0">
      <text>
        <r>
          <rPr>
            <b/>
            <sz val="9"/>
            <color indexed="81"/>
            <rFont val="Tahoma"/>
            <charset val="1"/>
          </rPr>
          <t>Andorsen, Janne:</t>
        </r>
        <r>
          <rPr>
            <sz val="9"/>
            <color indexed="81"/>
            <rFont val="Tahoma"/>
            <charset val="1"/>
          </rPr>
          <t xml:space="preserve">
stipulerte felleskostnader er 57.275. utenom kommer vann og energi
</t>
        </r>
      </text>
    </comment>
  </commentList>
</comments>
</file>

<file path=xl/sharedStrings.xml><?xml version="1.0" encoding="utf-8"?>
<sst xmlns="http://schemas.openxmlformats.org/spreadsheetml/2006/main" count="200" uniqueCount="133">
  <si>
    <t>Utleier</t>
  </si>
  <si>
    <t>Adresse</t>
  </si>
  <si>
    <t>Formål</t>
  </si>
  <si>
    <t>Forslag til budsjett- overføring</t>
  </si>
  <si>
    <t>Strøm betales av enheten selv</t>
  </si>
  <si>
    <t>Sandnes Eiendom invest AS</t>
  </si>
  <si>
    <t>Holbergsgt. 19</t>
  </si>
  <si>
    <t>Vågsgjerd Aktivitetssent.</t>
  </si>
  <si>
    <t>Ja</t>
  </si>
  <si>
    <t>Graversveien 30/32</t>
  </si>
  <si>
    <t>Nav Sandnes</t>
  </si>
  <si>
    <t>Holbergsgt. 15</t>
  </si>
  <si>
    <t>Elvegaten Eiendom invest AS</t>
  </si>
  <si>
    <t>Holbergsgt. 20. 1 etg.</t>
  </si>
  <si>
    <t>Holbergsgt. 15. 2. etg.</t>
  </si>
  <si>
    <t>Flerspråklig barn og unge</t>
  </si>
  <si>
    <t xml:space="preserve">Graversv. 32/ Havnegt.            </t>
  </si>
  <si>
    <t>Læringst./ Flyktningekt.</t>
  </si>
  <si>
    <t>Mestrings enheten</t>
  </si>
  <si>
    <t>Elvegt. 11</t>
  </si>
  <si>
    <t>Adm. Kontor, barnevern</t>
  </si>
  <si>
    <t xml:space="preserve">Graversv. 32/ Havnegt.      </t>
  </si>
  <si>
    <t>Sandnes Læringssenter   (utvidelse av eksisterende lokaler)</t>
  </si>
  <si>
    <t>Nav Sandnes (utvidelse med 2 klasserom)</t>
  </si>
  <si>
    <t>Totalreform AS</t>
  </si>
  <si>
    <t>Hoveveien 9</t>
  </si>
  <si>
    <t>Adm. kontor</t>
  </si>
  <si>
    <r>
      <t xml:space="preserve">Hoveveien 30
</t>
    </r>
    <r>
      <rPr>
        <sz val="9"/>
        <color rgb="FFFF0000"/>
        <rFont val="Calibri"/>
        <family val="2"/>
        <scheme val="minor"/>
      </rPr>
      <t>(UTGÅR 31.1215)</t>
    </r>
    <r>
      <rPr>
        <sz val="9"/>
        <color theme="1"/>
        <rFont val="Calibri"/>
        <family val="2"/>
        <scheme val="minor"/>
      </rPr>
      <t xml:space="preserve">
</t>
    </r>
  </si>
  <si>
    <t>Rom eiendom AS</t>
  </si>
  <si>
    <t>Helsestasjon</t>
  </si>
  <si>
    <t>Solbygget boligsameie</t>
  </si>
  <si>
    <t>Eidsvollsg. 48</t>
  </si>
  <si>
    <t>Frivillighetssentral</t>
  </si>
  <si>
    <t>Stiftelsen Figgjohuset</t>
  </si>
  <si>
    <t>Figgenv. 17</t>
  </si>
  <si>
    <t>Hele bygget, idrett</t>
  </si>
  <si>
    <t>Rogaland fylkeskommune</t>
  </si>
  <si>
    <t>Holbergsg. 23</t>
  </si>
  <si>
    <t>Kultsk/idrett og turnhall</t>
  </si>
  <si>
    <t>Bjerga Eiendom AS</t>
  </si>
  <si>
    <t>Postveien 142</t>
  </si>
  <si>
    <t xml:space="preserve">Boliger gjenmg del 1 </t>
  </si>
  <si>
    <t>Ja - Strøm og vann belastet rett på leilighetene</t>
  </si>
  <si>
    <t>Psykiatriboliger Del 2</t>
  </si>
  <si>
    <t>Elvegaten Eiendom AS</t>
  </si>
  <si>
    <t>Elvegt. 25, 4. etg</t>
  </si>
  <si>
    <t>Landbruk</t>
  </si>
  <si>
    <t>Mestrings- enheten Rask Psykisk Heleshjelp</t>
  </si>
  <si>
    <t>Fysio- ergoterapi</t>
  </si>
  <si>
    <t xml:space="preserve">Elvegt. 25, 2 og 3 etg. </t>
  </si>
  <si>
    <t>Bymiljø</t>
  </si>
  <si>
    <t>Elvegt. 25 1 etg og parkeringshus</t>
  </si>
  <si>
    <t>Byggdrift</t>
  </si>
  <si>
    <t xml:space="preserve">Høle samfunnshus </t>
  </si>
  <si>
    <t>Apalstøv. 64</t>
  </si>
  <si>
    <t xml:space="preserve">Mauritz Kartevollsplass 1 AS </t>
  </si>
  <si>
    <t>Mauritz Kartevollsplass 1</t>
  </si>
  <si>
    <t>Bibliotek</t>
  </si>
  <si>
    <t xml:space="preserve">Ganddal Bydelshus </t>
  </si>
  <si>
    <t>Olsokv. 1</t>
  </si>
  <si>
    <t>fritidssenteer</t>
  </si>
  <si>
    <t>Lie Blikk AS</t>
  </si>
  <si>
    <t>Kvålv. 13</t>
  </si>
  <si>
    <t>aktivitetssenter</t>
  </si>
  <si>
    <t>Sømmegården eiendom AS</t>
  </si>
  <si>
    <t>Langgt. 1C</t>
  </si>
  <si>
    <t>partikontorer</t>
  </si>
  <si>
    <t>Strøm faktureres SEKF, men skal betales av Gro - PL vitenfabrikken - Prosjektnummer</t>
  </si>
  <si>
    <t>Deuce AS, (Tennisland)</t>
  </si>
  <si>
    <t>Dyre Vaasv. 61</t>
  </si>
  <si>
    <t xml:space="preserve">fremleid av SK til sykleklubb og trygg trafikk </t>
  </si>
  <si>
    <t xml:space="preserve">Bankplassen Eiendom AS </t>
  </si>
  <si>
    <t>Langgt. 54</t>
  </si>
  <si>
    <t>Kult./Fridt./Komp</t>
  </si>
  <si>
    <t xml:space="preserve">Vågsgaten Handel </t>
  </si>
  <si>
    <t>Vågsgaten 20B</t>
  </si>
  <si>
    <t>Sandnes Eiendomss. KF</t>
  </si>
  <si>
    <t>Ole S. Simonsen AS</t>
  </si>
  <si>
    <t>Langgt. 96, 2. etg</t>
  </si>
  <si>
    <t>LAR</t>
  </si>
  <si>
    <t>Langgt. 96, 3. etg</t>
  </si>
  <si>
    <t>Fagteam rus</t>
  </si>
  <si>
    <t>Holbergsgt. 16</t>
  </si>
  <si>
    <t>Julie Egesgt. 6</t>
  </si>
  <si>
    <t>Spesialhelsestasjon</t>
  </si>
  <si>
    <t>Ganddalsgt. 7 1, 2 og 3 etg.</t>
  </si>
  <si>
    <t>Ganddal helsehus AS</t>
  </si>
  <si>
    <t>Olabakken 5</t>
  </si>
  <si>
    <t>Totalsum</t>
  </si>
  <si>
    <t>Total innleid areal:</t>
  </si>
  <si>
    <t>Gj. Kvm pris</t>
  </si>
  <si>
    <t>Strøm betales av SEKF</t>
  </si>
  <si>
    <t>Leieforhold der SEKF mottar faktura for strøm</t>
  </si>
  <si>
    <t>Helsestasjoner:</t>
  </si>
  <si>
    <t xml:space="preserve">• 2 leiekontrakter
• del 2 - leie av lokale til Helsekontor
</t>
  </si>
  <si>
    <t xml:space="preserve">• 2 leiekontrakter
• Del 1 leie av Gymsal til skolen 
</t>
  </si>
  <si>
    <t>Adm.kontor (Bymiljø)</t>
  </si>
  <si>
    <t>Flyktninge enheten - nye lokaler</t>
  </si>
  <si>
    <r>
      <t>Sandnes Eiendom invest AS</t>
    </r>
    <r>
      <rPr>
        <sz val="9"/>
        <color rgb="FFFF0000"/>
        <rFont val="Calibri"/>
        <family val="2"/>
        <scheme val="minor"/>
      </rPr>
      <t>- NB- enda ikke godkjent av komunaldirektøren</t>
    </r>
  </si>
  <si>
    <t>Leieforhold der enheten selv betaler strøm</t>
  </si>
  <si>
    <t xml:space="preserve"> Strøm betales av SEKF</t>
  </si>
  <si>
    <t xml:space="preserve"> Strøm betales av SEKF - felles- kostnadene inkl. energi og renhold i fellesareal 151.925,- </t>
  </si>
  <si>
    <t xml:space="preserve"> Strøm betales av SEKF - En del av driftskost. Kr 749.032,-</t>
  </si>
  <si>
    <t>Budsjettposten var høyere enn reelle kostnader, hele budsjettet ble vedtatt overført.</t>
  </si>
  <si>
    <t>Beløpet for budsjettoverføring er ment å skulle gjelde psykiatriboliger. Totalt budsjett ble overført</t>
  </si>
  <si>
    <t>Større budsjett enn reelle kostnader. Hele budsjettet ble valgt overført.</t>
  </si>
  <si>
    <t>Overført ett terminbeløp for mye.</t>
  </si>
  <si>
    <t xml:space="preserve"> Strøm betales av SEKF - En del av driftskost. Kr 4.709.553,-</t>
  </si>
  <si>
    <t>Grått: Leiekontrakter som utgår i 2015</t>
  </si>
  <si>
    <t>Orange: de fakturaene som sendes SEKF ift. Strøm</t>
  </si>
  <si>
    <t>Ekstra tilleggsbevilgning</t>
  </si>
  <si>
    <t>Sandnes Parkering KF - SEKF, viderefakturerer leien</t>
  </si>
  <si>
    <r>
      <t>Barntex AS</t>
    </r>
    <r>
      <rPr>
        <sz val="9"/>
        <color rgb="FFFF0000"/>
        <rFont val="Calibri"/>
        <family val="2"/>
        <scheme val="minor"/>
      </rPr>
      <t xml:space="preserve">
(UTGÅR 31.1215)
</t>
    </r>
  </si>
  <si>
    <t xml:space="preserve">Areal </t>
  </si>
  <si>
    <t>Leiesum etter KPI justering</t>
  </si>
  <si>
    <t>Fellesutgifter/ Driftskostnader</t>
  </si>
  <si>
    <t>Leieforhold til Kommunale foretak</t>
  </si>
  <si>
    <t>Sandnes Læringssenter          (1 klasserom)</t>
  </si>
  <si>
    <t xml:space="preserve">Strandgaten Eiedomssk. AS                                            </t>
  </si>
  <si>
    <t>Strandgt. 7</t>
  </si>
  <si>
    <t>AKS. Arbeidstrening</t>
  </si>
  <si>
    <t>Avvik i budsjettoverføringen</t>
  </si>
  <si>
    <t>Elvegaten 25 1 etg</t>
  </si>
  <si>
    <t>Utbyggings avtaler</t>
  </si>
  <si>
    <t>ja</t>
  </si>
  <si>
    <t>busjettertoverføring helsestansjoner, samlet</t>
  </si>
  <si>
    <t xml:space="preserve">Julie Egesgt. 6 </t>
  </si>
  <si>
    <t>Vedlegg 2</t>
  </si>
  <si>
    <t>(1) Vedtatt budsjettoverføring basert på budsjett og regnskapstall for 2013</t>
  </si>
  <si>
    <t>(2) Leiesum etter KPI justering</t>
  </si>
  <si>
    <t xml:space="preserve">(3) Felleskostnader/ Driftskostnader </t>
  </si>
  <si>
    <t>(4) Strøm betales av SEKF</t>
  </si>
  <si>
    <t>(5) Avvik i budsjettoverføringen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</si>
</sst>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3" fontId="3" fillId="6" borderId="1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3" fontId="9" fillId="3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3" fontId="3" fillId="7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8" borderId="1" xfId="0" applyFont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0" fillId="9" borderId="1" xfId="0" applyFont="1" applyFill="1" applyBorder="1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3" fontId="3" fillId="4" borderId="0" xfId="0" applyNumberFormat="1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3" fontId="9" fillId="6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3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0"/>
  <sheetViews>
    <sheetView tabSelected="1" workbookViewId="0">
      <pane ySplit="3" topLeftCell="A4" activePane="bottomLeft" state="frozen"/>
      <selection pane="bottomLeft" activeCell="J8" sqref="J8"/>
    </sheetView>
  </sheetViews>
  <sheetFormatPr baseColWidth="10" defaultRowHeight="15" x14ac:dyDescent="0.25"/>
  <cols>
    <col min="1" max="1" width="4.28515625" customWidth="1"/>
    <col min="2" max="2" width="23.85546875" customWidth="1"/>
    <col min="3" max="4" width="22" customWidth="1"/>
    <col min="5" max="5" width="8.140625" customWidth="1"/>
    <col min="6" max="6" width="16" customWidth="1"/>
    <col min="8" max="8" width="13.85546875" customWidth="1"/>
    <col min="10" max="10" width="17.85546875" customWidth="1"/>
    <col min="11" max="11" width="19.85546875" customWidth="1"/>
    <col min="12" max="12" width="20" customWidth="1"/>
  </cols>
  <sheetData>
    <row r="1" spans="1:12" x14ac:dyDescent="0.25">
      <c r="B1" s="44" t="s">
        <v>127</v>
      </c>
    </row>
    <row r="2" spans="1:12" ht="60" x14ac:dyDescent="0.25">
      <c r="B2" s="37" t="s">
        <v>108</v>
      </c>
      <c r="C2" s="41"/>
      <c r="K2" s="1" t="s">
        <v>109</v>
      </c>
    </row>
    <row r="3" spans="1:12" ht="68.25" customHeight="1" x14ac:dyDescent="0.25">
      <c r="B3" s="33" t="s">
        <v>0</v>
      </c>
      <c r="C3" s="33" t="s">
        <v>1</v>
      </c>
      <c r="D3" s="33" t="s">
        <v>2</v>
      </c>
      <c r="E3" s="33" t="s">
        <v>113</v>
      </c>
      <c r="F3" s="33" t="s">
        <v>128</v>
      </c>
      <c r="G3" s="33" t="s">
        <v>129</v>
      </c>
      <c r="H3" s="33" t="s">
        <v>130</v>
      </c>
      <c r="I3" s="33" t="s">
        <v>131</v>
      </c>
      <c r="J3" s="33" t="s">
        <v>132</v>
      </c>
      <c r="K3" s="33" t="s">
        <v>4</v>
      </c>
    </row>
    <row r="4" spans="1:12" ht="24" x14ac:dyDescent="0.25">
      <c r="B4" s="14" t="s">
        <v>99</v>
      </c>
      <c r="C4" s="14"/>
      <c r="D4" s="14"/>
      <c r="E4" s="14"/>
      <c r="F4" s="14"/>
      <c r="G4" s="14"/>
      <c r="H4" s="14"/>
      <c r="I4" s="14"/>
      <c r="J4" s="14"/>
      <c r="K4" s="14"/>
    </row>
    <row r="5" spans="1:12" ht="17.25" customHeight="1" x14ac:dyDescent="0.25">
      <c r="A5">
        <v>1</v>
      </c>
      <c r="B5" s="2" t="s">
        <v>5</v>
      </c>
      <c r="C5" s="3" t="s">
        <v>6</v>
      </c>
      <c r="D5" s="4" t="s">
        <v>7</v>
      </c>
      <c r="E5" s="4">
        <v>1620</v>
      </c>
      <c r="F5" s="36">
        <v>1671244</v>
      </c>
      <c r="G5" s="5">
        <v>1610218</v>
      </c>
      <c r="H5" s="5">
        <v>133100</v>
      </c>
      <c r="I5" s="5">
        <v>0</v>
      </c>
      <c r="J5" s="5">
        <f t="shared" ref="J5:J8" si="0">SUM(F5-I5-H5-G5)</f>
        <v>-72074</v>
      </c>
      <c r="K5" s="5" t="s">
        <v>8</v>
      </c>
    </row>
    <row r="6" spans="1:12" ht="75" x14ac:dyDescent="0.25">
      <c r="A6">
        <v>2</v>
      </c>
      <c r="B6" s="2" t="s">
        <v>5</v>
      </c>
      <c r="C6" s="3" t="s">
        <v>9</v>
      </c>
      <c r="D6" s="6" t="s">
        <v>10</v>
      </c>
      <c r="E6" s="6">
        <v>1009</v>
      </c>
      <c r="F6" s="36">
        <v>1313000</v>
      </c>
      <c r="G6" s="7">
        <v>1089232</v>
      </c>
      <c r="H6" s="7">
        <v>176290</v>
      </c>
      <c r="I6" s="7">
        <v>0</v>
      </c>
      <c r="J6" s="36">
        <f t="shared" si="0"/>
        <v>47478</v>
      </c>
      <c r="K6" s="7" t="s">
        <v>8</v>
      </c>
      <c r="L6" s="35" t="s">
        <v>103</v>
      </c>
    </row>
    <row r="7" spans="1:12" x14ac:dyDescent="0.25">
      <c r="A7">
        <v>3</v>
      </c>
      <c r="B7" s="2" t="s">
        <v>5</v>
      </c>
      <c r="C7" s="3" t="s">
        <v>14</v>
      </c>
      <c r="D7" s="4" t="s">
        <v>15</v>
      </c>
      <c r="E7" s="4">
        <v>719</v>
      </c>
      <c r="F7" s="36">
        <v>792209</v>
      </c>
      <c r="G7" s="5">
        <v>802207</v>
      </c>
      <c r="H7" s="5">
        <v>128082</v>
      </c>
      <c r="I7" s="5">
        <v>0</v>
      </c>
      <c r="J7" s="5">
        <f t="shared" si="0"/>
        <v>-138080</v>
      </c>
      <c r="K7" s="5" t="s">
        <v>8</v>
      </c>
      <c r="L7" s="29"/>
    </row>
    <row r="8" spans="1:12" x14ac:dyDescent="0.25">
      <c r="A8">
        <v>4</v>
      </c>
      <c r="B8" s="2" t="s">
        <v>5</v>
      </c>
      <c r="C8" s="3" t="s">
        <v>16</v>
      </c>
      <c r="D8" s="4" t="s">
        <v>17</v>
      </c>
      <c r="E8" s="4">
        <v>3684</v>
      </c>
      <c r="F8" s="36">
        <v>4699803</v>
      </c>
      <c r="G8" s="5">
        <v>4258715</v>
      </c>
      <c r="H8" s="5">
        <v>699283</v>
      </c>
      <c r="I8" s="5">
        <v>0</v>
      </c>
      <c r="J8" s="5">
        <f t="shared" si="0"/>
        <v>-258195</v>
      </c>
      <c r="K8" s="5" t="s">
        <v>8</v>
      </c>
      <c r="L8" s="29"/>
    </row>
    <row r="9" spans="1:12" ht="15" customHeight="1" x14ac:dyDescent="0.25">
      <c r="A9">
        <v>5</v>
      </c>
      <c r="B9" s="2" t="s">
        <v>5</v>
      </c>
      <c r="C9" s="3" t="s">
        <v>126</v>
      </c>
      <c r="D9" s="6" t="s">
        <v>18</v>
      </c>
      <c r="E9" s="4">
        <v>736</v>
      </c>
      <c r="F9" s="36">
        <v>1161691</v>
      </c>
      <c r="G9" s="5">
        <v>1029546</v>
      </c>
      <c r="H9" s="5">
        <v>201223</v>
      </c>
      <c r="I9" s="5">
        <v>0</v>
      </c>
      <c r="J9" s="5">
        <f t="shared" ref="J9" si="1">SUM(F9-I9-H9-G9)</f>
        <v>-69078</v>
      </c>
      <c r="K9" s="5" t="s">
        <v>8</v>
      </c>
    </row>
    <row r="10" spans="1:12" ht="19.5" customHeight="1" x14ac:dyDescent="0.25">
      <c r="A10">
        <v>6</v>
      </c>
      <c r="B10" s="2" t="s">
        <v>5</v>
      </c>
      <c r="C10" s="6" t="s">
        <v>19</v>
      </c>
      <c r="D10" s="4" t="s">
        <v>20</v>
      </c>
      <c r="E10" s="4">
        <v>588</v>
      </c>
      <c r="F10" s="8">
        <v>0</v>
      </c>
      <c r="G10" s="5">
        <v>762921</v>
      </c>
      <c r="H10" s="5">
        <v>163098</v>
      </c>
      <c r="I10" s="5">
        <v>0</v>
      </c>
      <c r="J10" s="5">
        <f t="shared" ref="J10:J15" si="2">SUM(F10-I10-H10-G10)</f>
        <v>-926019</v>
      </c>
      <c r="K10" s="5" t="s">
        <v>8</v>
      </c>
    </row>
    <row r="11" spans="1:12" ht="27.75" customHeight="1" x14ac:dyDescent="0.25">
      <c r="A11">
        <v>7</v>
      </c>
      <c r="B11" s="2" t="s">
        <v>5</v>
      </c>
      <c r="C11" s="6" t="s">
        <v>21</v>
      </c>
      <c r="D11" s="4" t="s">
        <v>97</v>
      </c>
      <c r="E11" s="4">
        <v>199</v>
      </c>
      <c r="F11" s="8">
        <v>0</v>
      </c>
      <c r="G11" s="5">
        <v>159200</v>
      </c>
      <c r="H11" s="5">
        <v>983000</v>
      </c>
      <c r="I11" s="5">
        <v>0</v>
      </c>
      <c r="J11" s="5">
        <f t="shared" si="2"/>
        <v>-1142200</v>
      </c>
      <c r="K11" s="5" t="s">
        <v>8</v>
      </c>
    </row>
    <row r="12" spans="1:12" ht="31.5" customHeight="1" x14ac:dyDescent="0.25">
      <c r="A12">
        <v>8</v>
      </c>
      <c r="B12" s="2" t="s">
        <v>5</v>
      </c>
      <c r="C12" s="6" t="s">
        <v>21</v>
      </c>
      <c r="D12" s="4" t="s">
        <v>117</v>
      </c>
      <c r="E12" s="4">
        <v>80</v>
      </c>
      <c r="F12" s="8">
        <v>0</v>
      </c>
      <c r="G12" s="5">
        <v>85200</v>
      </c>
      <c r="H12" s="5">
        <v>15000</v>
      </c>
      <c r="I12" s="5">
        <v>0</v>
      </c>
      <c r="J12" s="5">
        <f t="shared" si="2"/>
        <v>-100200</v>
      </c>
      <c r="K12" s="5" t="s">
        <v>8</v>
      </c>
    </row>
    <row r="13" spans="1:12" ht="27" customHeight="1" x14ac:dyDescent="0.25">
      <c r="A13">
        <v>9</v>
      </c>
      <c r="B13" s="2" t="s">
        <v>5</v>
      </c>
      <c r="C13" s="6" t="s">
        <v>21</v>
      </c>
      <c r="D13" s="4" t="s">
        <v>22</v>
      </c>
      <c r="E13" s="4">
        <v>806</v>
      </c>
      <c r="F13" s="8">
        <v>0</v>
      </c>
      <c r="G13" s="5">
        <v>725400</v>
      </c>
      <c r="H13" s="5">
        <v>153000</v>
      </c>
      <c r="I13" s="5">
        <v>0</v>
      </c>
      <c r="J13" s="5">
        <f t="shared" si="2"/>
        <v>-878400</v>
      </c>
      <c r="K13" s="5" t="s">
        <v>8</v>
      </c>
    </row>
    <row r="14" spans="1:12" ht="27" customHeight="1" x14ac:dyDescent="0.25">
      <c r="A14">
        <v>10</v>
      </c>
      <c r="B14" s="3" t="s">
        <v>98</v>
      </c>
      <c r="C14" s="6" t="s">
        <v>9</v>
      </c>
      <c r="D14" s="4" t="s">
        <v>23</v>
      </c>
      <c r="E14" s="4">
        <v>150</v>
      </c>
      <c r="F14" s="8">
        <v>0</v>
      </c>
      <c r="G14" s="5">
        <v>159750</v>
      </c>
      <c r="H14" s="5">
        <v>28000</v>
      </c>
      <c r="I14" s="5">
        <v>0</v>
      </c>
      <c r="J14" s="5">
        <f t="shared" si="2"/>
        <v>-187750</v>
      </c>
      <c r="K14" s="5" t="s">
        <v>8</v>
      </c>
    </row>
    <row r="15" spans="1:12" ht="19.5" customHeight="1" x14ac:dyDescent="0.25">
      <c r="A15">
        <v>11</v>
      </c>
      <c r="B15" s="2" t="s">
        <v>24</v>
      </c>
      <c r="C15" s="3" t="s">
        <v>25</v>
      </c>
      <c r="D15" s="4" t="s">
        <v>26</v>
      </c>
      <c r="E15" s="4">
        <v>2731</v>
      </c>
      <c r="F15" s="36">
        <v>2239120</v>
      </c>
      <c r="G15" s="9">
        <v>2285466</v>
      </c>
      <c r="H15" s="5">
        <v>170687</v>
      </c>
      <c r="I15" s="5">
        <v>0</v>
      </c>
      <c r="J15" s="5">
        <f t="shared" si="2"/>
        <v>-217033</v>
      </c>
      <c r="K15" s="5" t="s">
        <v>8</v>
      </c>
    </row>
    <row r="16" spans="1:12" ht="20.25" customHeight="1" x14ac:dyDescent="0.25">
      <c r="A16">
        <v>12</v>
      </c>
      <c r="B16" s="2" t="s">
        <v>30</v>
      </c>
      <c r="C16" s="3" t="s">
        <v>31</v>
      </c>
      <c r="D16" s="4" t="s">
        <v>32</v>
      </c>
      <c r="E16" s="4">
        <v>90</v>
      </c>
      <c r="F16" s="36">
        <v>60000</v>
      </c>
      <c r="G16" s="5">
        <v>63216</v>
      </c>
      <c r="H16" s="5">
        <v>0</v>
      </c>
      <c r="I16" s="5">
        <v>0</v>
      </c>
      <c r="J16" s="5">
        <f>SUM(F16-G16-H16-I16)</f>
        <v>-3216</v>
      </c>
      <c r="K16" s="5" t="s">
        <v>8</v>
      </c>
      <c r="L16" s="29"/>
    </row>
    <row r="17" spans="1:12" ht="17.25" customHeight="1" x14ac:dyDescent="0.25">
      <c r="A17">
        <v>13</v>
      </c>
      <c r="B17" s="2" t="s">
        <v>33</v>
      </c>
      <c r="C17" s="12" t="s">
        <v>34</v>
      </c>
      <c r="D17" s="4" t="s">
        <v>35</v>
      </c>
      <c r="E17" s="4">
        <v>1269</v>
      </c>
      <c r="F17" s="36">
        <v>634000</v>
      </c>
      <c r="G17" s="5">
        <v>649280</v>
      </c>
      <c r="H17" s="5">
        <v>0</v>
      </c>
      <c r="I17" s="5">
        <v>0</v>
      </c>
      <c r="J17" s="5">
        <f>SUM(F17-G17-H17-I17)</f>
        <v>-15280</v>
      </c>
      <c r="K17" s="13" t="s">
        <v>8</v>
      </c>
    </row>
    <row r="18" spans="1:12" ht="76.5" customHeight="1" x14ac:dyDescent="0.25">
      <c r="A18">
        <v>14</v>
      </c>
      <c r="B18" s="2" t="s">
        <v>39</v>
      </c>
      <c r="C18" s="3" t="s">
        <v>40</v>
      </c>
      <c r="D18" s="4" t="s">
        <v>41</v>
      </c>
      <c r="E18" s="4">
        <v>2600</v>
      </c>
      <c r="F18" s="36">
        <v>2200000</v>
      </c>
      <c r="G18" s="13">
        <v>889776</v>
      </c>
      <c r="H18" s="5">
        <v>165000</v>
      </c>
      <c r="I18" s="5">
        <v>0</v>
      </c>
      <c r="J18" s="36">
        <f>SUM(F18-I18-H18-G18)</f>
        <v>1145224</v>
      </c>
      <c r="K18" s="13" t="s">
        <v>42</v>
      </c>
      <c r="L18" s="35" t="s">
        <v>104</v>
      </c>
    </row>
    <row r="19" spans="1:12" ht="47.25" customHeight="1" x14ac:dyDescent="0.25">
      <c r="A19">
        <v>14</v>
      </c>
      <c r="B19" s="2" t="s">
        <v>39</v>
      </c>
      <c r="C19" s="3" t="s">
        <v>40</v>
      </c>
      <c r="D19" s="4" t="s">
        <v>43</v>
      </c>
      <c r="E19" s="4">
        <v>0</v>
      </c>
      <c r="F19" s="36">
        <v>807853</v>
      </c>
      <c r="G19" s="13">
        <v>1779564</v>
      </c>
      <c r="H19" s="5">
        <v>335000</v>
      </c>
      <c r="I19" s="5">
        <v>0</v>
      </c>
      <c r="J19" s="36">
        <f t="shared" ref="J19:J24" si="3">SUM(F19-I19-H19-G19)</f>
        <v>-1306711</v>
      </c>
      <c r="K19" s="13" t="s">
        <v>42</v>
      </c>
      <c r="L19" s="43"/>
    </row>
    <row r="20" spans="1:12" x14ac:dyDescent="0.25">
      <c r="A20">
        <v>15</v>
      </c>
      <c r="B20" s="2" t="s">
        <v>44</v>
      </c>
      <c r="C20" s="3" t="s">
        <v>45</v>
      </c>
      <c r="D20" s="4" t="s">
        <v>46</v>
      </c>
      <c r="E20" s="4">
        <v>193</v>
      </c>
      <c r="F20" s="36">
        <v>287500</v>
      </c>
      <c r="G20" s="5">
        <v>287500</v>
      </c>
      <c r="H20" s="5">
        <v>40935</v>
      </c>
      <c r="I20" s="5">
        <v>0</v>
      </c>
      <c r="J20" s="5">
        <f t="shared" si="3"/>
        <v>-40935</v>
      </c>
      <c r="K20" s="5" t="s">
        <v>8</v>
      </c>
    </row>
    <row r="21" spans="1:12" ht="31.5" customHeight="1" x14ac:dyDescent="0.25">
      <c r="A21">
        <v>16</v>
      </c>
      <c r="B21" s="2" t="s">
        <v>44</v>
      </c>
      <c r="C21" s="3" t="s">
        <v>45</v>
      </c>
      <c r="D21" s="4" t="s">
        <v>47</v>
      </c>
      <c r="E21" s="4">
        <v>242</v>
      </c>
      <c r="F21" s="8">
        <v>0</v>
      </c>
      <c r="G21" s="5">
        <v>229800</v>
      </c>
      <c r="H21" s="5">
        <v>61197</v>
      </c>
      <c r="I21" s="5">
        <v>0</v>
      </c>
      <c r="J21" s="5">
        <f t="shared" si="3"/>
        <v>-290997</v>
      </c>
      <c r="K21" s="5" t="s">
        <v>8</v>
      </c>
      <c r="L21" s="35"/>
    </row>
    <row r="22" spans="1:12" x14ac:dyDescent="0.25">
      <c r="A22">
        <v>17</v>
      </c>
      <c r="B22" s="2" t="s">
        <v>44</v>
      </c>
      <c r="C22" s="3" t="s">
        <v>45</v>
      </c>
      <c r="D22" s="4" t="s">
        <v>48</v>
      </c>
      <c r="E22" s="4">
        <v>520</v>
      </c>
      <c r="F22" s="36">
        <v>463401</v>
      </c>
      <c r="G22" s="5">
        <v>586404</v>
      </c>
      <c r="H22" s="5">
        <v>109321</v>
      </c>
      <c r="I22" s="5">
        <v>0</v>
      </c>
      <c r="J22" s="5">
        <f t="shared" si="3"/>
        <v>-232324</v>
      </c>
      <c r="K22" s="5" t="s">
        <v>8</v>
      </c>
      <c r="L22" s="39"/>
    </row>
    <row r="23" spans="1:12" ht="15.75" customHeight="1" x14ac:dyDescent="0.25">
      <c r="A23">
        <v>18</v>
      </c>
      <c r="B23" s="2" t="s">
        <v>44</v>
      </c>
      <c r="C23" s="3" t="s">
        <v>49</v>
      </c>
      <c r="D23" s="4" t="s">
        <v>50</v>
      </c>
      <c r="E23" s="4">
        <v>2093</v>
      </c>
      <c r="F23" s="8">
        <v>0</v>
      </c>
      <c r="G23" s="5">
        <v>2328588</v>
      </c>
      <c r="H23" s="5">
        <v>534450</v>
      </c>
      <c r="I23" s="5">
        <v>0</v>
      </c>
      <c r="J23" s="5">
        <f t="shared" si="3"/>
        <v>-2863038</v>
      </c>
      <c r="K23" s="5" t="s">
        <v>8</v>
      </c>
    </row>
    <row r="24" spans="1:12" ht="23.25" customHeight="1" x14ac:dyDescent="0.25">
      <c r="A24">
        <v>19</v>
      </c>
      <c r="B24" s="2" t="s">
        <v>44</v>
      </c>
      <c r="C24" s="6" t="s">
        <v>51</v>
      </c>
      <c r="D24" s="4" t="s">
        <v>52</v>
      </c>
      <c r="E24" s="4">
        <v>45</v>
      </c>
      <c r="F24" s="8">
        <v>0</v>
      </c>
      <c r="G24" s="5">
        <v>47988</v>
      </c>
      <c r="H24" s="5">
        <v>11500</v>
      </c>
      <c r="I24" s="5">
        <v>0</v>
      </c>
      <c r="J24" s="5">
        <f t="shared" si="3"/>
        <v>-59488</v>
      </c>
      <c r="K24" s="5" t="s">
        <v>8</v>
      </c>
    </row>
    <row r="25" spans="1:12" ht="23.25" customHeight="1" x14ac:dyDescent="0.25">
      <c r="A25">
        <v>20</v>
      </c>
      <c r="B25" s="2" t="s">
        <v>44</v>
      </c>
      <c r="C25" s="4" t="s">
        <v>122</v>
      </c>
      <c r="D25" s="4" t="s">
        <v>123</v>
      </c>
      <c r="E25" s="4">
        <v>285</v>
      </c>
      <c r="F25" s="8">
        <v>0</v>
      </c>
      <c r="G25" s="5">
        <v>303576</v>
      </c>
      <c r="H25" s="5">
        <v>70600</v>
      </c>
      <c r="I25" s="40">
        <v>0</v>
      </c>
      <c r="J25" s="5">
        <f t="shared" ref="J25" si="4">SUM(F25-I25-H25-G25)</f>
        <v>-374176</v>
      </c>
      <c r="K25" s="5" t="s">
        <v>124</v>
      </c>
    </row>
    <row r="26" spans="1:12" ht="24" x14ac:dyDescent="0.25">
      <c r="B26" s="31" t="s">
        <v>92</v>
      </c>
      <c r="C26" s="31"/>
      <c r="D26" s="31"/>
      <c r="E26" s="31"/>
      <c r="F26" s="32"/>
      <c r="G26" s="32"/>
      <c r="H26" s="32"/>
      <c r="I26" s="32"/>
      <c r="J26" s="32"/>
      <c r="K26" s="32"/>
    </row>
    <row r="27" spans="1:12" ht="28.5" customHeight="1" x14ac:dyDescent="0.25">
      <c r="A27">
        <v>21</v>
      </c>
      <c r="B27" s="10" t="s">
        <v>112</v>
      </c>
      <c r="C27" s="10" t="s">
        <v>27</v>
      </c>
      <c r="D27" s="10" t="s">
        <v>96</v>
      </c>
      <c r="E27" s="10">
        <v>1500</v>
      </c>
      <c r="F27" s="11">
        <v>1853021</v>
      </c>
      <c r="G27" s="11">
        <v>1568198</v>
      </c>
      <c r="H27" s="11">
        <v>178156</v>
      </c>
      <c r="I27" s="11">
        <v>182143</v>
      </c>
      <c r="J27" s="11">
        <f>SUM(F27-G27-H27-I27)</f>
        <v>-75476</v>
      </c>
      <c r="K27" s="16" t="s">
        <v>100</v>
      </c>
    </row>
    <row r="28" spans="1:12" ht="23.25" customHeight="1" x14ac:dyDescent="0.25">
      <c r="A28">
        <v>22</v>
      </c>
      <c r="B28" s="2" t="s">
        <v>118</v>
      </c>
      <c r="C28" s="3" t="s">
        <v>119</v>
      </c>
      <c r="D28" s="4" t="s">
        <v>120</v>
      </c>
      <c r="E28" s="4">
        <v>402</v>
      </c>
      <c r="F28" s="36">
        <v>606898</v>
      </c>
      <c r="G28" s="5">
        <v>518564</v>
      </c>
      <c r="H28" s="5">
        <v>55000</v>
      </c>
      <c r="I28" s="5">
        <v>14480</v>
      </c>
      <c r="J28" s="7">
        <f t="shared" ref="J28" si="5">SUM(F28-I28-H28-G28)</f>
        <v>18854</v>
      </c>
      <c r="K28" s="16" t="s">
        <v>100</v>
      </c>
      <c r="L28" s="39"/>
    </row>
    <row r="29" spans="1:12" ht="63" customHeight="1" x14ac:dyDescent="0.25">
      <c r="A29">
        <v>23</v>
      </c>
      <c r="B29" s="2" t="s">
        <v>36</v>
      </c>
      <c r="C29" s="3" t="s">
        <v>37</v>
      </c>
      <c r="D29" s="4" t="s">
        <v>38</v>
      </c>
      <c r="E29" s="34">
        <v>5121</v>
      </c>
      <c r="F29" s="36">
        <v>10352844</v>
      </c>
      <c r="G29" s="36">
        <v>5912280</v>
      </c>
      <c r="H29" s="36">
        <v>4709553</v>
      </c>
      <c r="I29" s="5">
        <v>0</v>
      </c>
      <c r="J29" s="5">
        <f t="shared" ref="J29" si="6">SUM(F29-I29-H29-G29)</f>
        <v>-268989</v>
      </c>
      <c r="K29" s="16" t="s">
        <v>107</v>
      </c>
      <c r="L29" s="35" t="s">
        <v>105</v>
      </c>
    </row>
    <row r="30" spans="1:12" ht="40.5" customHeight="1" x14ac:dyDescent="0.25">
      <c r="A30">
        <v>24</v>
      </c>
      <c r="B30" s="2" t="s">
        <v>53</v>
      </c>
      <c r="C30" s="3" t="s">
        <v>54</v>
      </c>
      <c r="D30" s="4" t="s">
        <v>95</v>
      </c>
      <c r="E30" s="4">
        <v>513</v>
      </c>
      <c r="F30" s="36">
        <v>268000</v>
      </c>
      <c r="G30" s="9">
        <v>198687</v>
      </c>
      <c r="H30" s="5">
        <v>0</v>
      </c>
      <c r="I30" s="5">
        <v>18000</v>
      </c>
      <c r="J30" s="36">
        <f t="shared" ref="J30:J38" si="7">SUM(F30-I30-H30-G30)</f>
        <v>51313</v>
      </c>
      <c r="K30" s="17" t="s">
        <v>100</v>
      </c>
    </row>
    <row r="31" spans="1:12" ht="20.25" customHeight="1" x14ac:dyDescent="0.25">
      <c r="A31">
        <v>25</v>
      </c>
      <c r="B31" s="2" t="s">
        <v>55</v>
      </c>
      <c r="C31" s="3" t="s">
        <v>56</v>
      </c>
      <c r="D31" s="4" t="s">
        <v>57</v>
      </c>
      <c r="E31" s="4">
        <v>3610</v>
      </c>
      <c r="F31" s="36">
        <v>3484000</v>
      </c>
      <c r="G31" s="9">
        <v>3558619</v>
      </c>
      <c r="H31" s="5">
        <v>73892</v>
      </c>
      <c r="I31" s="5">
        <v>261665</v>
      </c>
      <c r="J31" s="5">
        <f t="shared" si="7"/>
        <v>-410176</v>
      </c>
      <c r="K31" s="16" t="s">
        <v>100</v>
      </c>
      <c r="L31" s="35"/>
    </row>
    <row r="32" spans="1:12" ht="18" customHeight="1" x14ac:dyDescent="0.25">
      <c r="A32">
        <v>26</v>
      </c>
      <c r="B32" s="2" t="s">
        <v>58</v>
      </c>
      <c r="C32" s="3" t="s">
        <v>59</v>
      </c>
      <c r="D32" s="4" t="s">
        <v>60</v>
      </c>
      <c r="E32" s="4"/>
      <c r="F32" s="36">
        <v>232960</v>
      </c>
      <c r="G32" s="9">
        <v>244681</v>
      </c>
      <c r="H32" s="5">
        <v>0</v>
      </c>
      <c r="I32" s="5">
        <v>19466</v>
      </c>
      <c r="J32" s="5">
        <f t="shared" si="7"/>
        <v>-31187</v>
      </c>
      <c r="K32" s="16" t="s">
        <v>100</v>
      </c>
    </row>
    <row r="33" spans="1:12" ht="21" customHeight="1" x14ac:dyDescent="0.25">
      <c r="A33">
        <v>27</v>
      </c>
      <c r="B33" s="2" t="s">
        <v>61</v>
      </c>
      <c r="C33" s="3" t="s">
        <v>62</v>
      </c>
      <c r="D33" s="4" t="s">
        <v>63</v>
      </c>
      <c r="E33" s="4">
        <v>950</v>
      </c>
      <c r="F33" s="36">
        <v>713265</v>
      </c>
      <c r="G33" s="9">
        <v>657323</v>
      </c>
      <c r="H33" s="5">
        <v>99996</v>
      </c>
      <c r="I33" s="5">
        <v>91860</v>
      </c>
      <c r="J33" s="5">
        <f t="shared" si="7"/>
        <v>-135914</v>
      </c>
      <c r="K33" s="16" t="s">
        <v>100</v>
      </c>
    </row>
    <row r="34" spans="1:12" ht="50.25" customHeight="1" x14ac:dyDescent="0.25">
      <c r="A34">
        <v>28</v>
      </c>
      <c r="B34" s="18" t="s">
        <v>64</v>
      </c>
      <c r="C34" s="12" t="s">
        <v>65</v>
      </c>
      <c r="D34" s="19" t="s">
        <v>66</v>
      </c>
      <c r="E34" s="19">
        <v>196</v>
      </c>
      <c r="F34" s="42">
        <v>380696</v>
      </c>
      <c r="G34" s="9">
        <v>367255</v>
      </c>
      <c r="H34" s="13">
        <v>28064</v>
      </c>
      <c r="I34" s="13">
        <v>0</v>
      </c>
      <c r="J34" s="5">
        <f t="shared" si="7"/>
        <v>-14623</v>
      </c>
      <c r="K34" s="17" t="s">
        <v>67</v>
      </c>
      <c r="L34" s="35" t="s">
        <v>106</v>
      </c>
    </row>
    <row r="35" spans="1:12" ht="26.25" customHeight="1" x14ac:dyDescent="0.25">
      <c r="A35">
        <v>29</v>
      </c>
      <c r="B35" s="2" t="s">
        <v>68</v>
      </c>
      <c r="C35" s="3" t="s">
        <v>69</v>
      </c>
      <c r="D35" s="4" t="s">
        <v>70</v>
      </c>
      <c r="E35" s="4">
        <v>498</v>
      </c>
      <c r="F35" s="36">
        <v>858622</v>
      </c>
      <c r="G35" s="9">
        <v>639424</v>
      </c>
      <c r="H35" s="5">
        <v>28468</v>
      </c>
      <c r="I35" s="5">
        <v>12242</v>
      </c>
      <c r="J35" s="36">
        <f t="shared" si="7"/>
        <v>178488</v>
      </c>
      <c r="K35" s="16" t="s">
        <v>100</v>
      </c>
    </row>
    <row r="36" spans="1:12" ht="39.75" customHeight="1" x14ac:dyDescent="0.25">
      <c r="A36">
        <v>30</v>
      </c>
      <c r="B36" s="2" t="s">
        <v>71</v>
      </c>
      <c r="C36" s="6" t="s">
        <v>72</v>
      </c>
      <c r="D36" s="6" t="s">
        <v>73</v>
      </c>
      <c r="E36" s="6">
        <v>1684</v>
      </c>
      <c r="F36" s="36">
        <v>1703504</v>
      </c>
      <c r="G36" s="13">
        <v>1709934</v>
      </c>
      <c r="H36" s="5">
        <v>749032</v>
      </c>
      <c r="I36" s="5">
        <v>0</v>
      </c>
      <c r="J36" s="5">
        <f t="shared" si="7"/>
        <v>-755462</v>
      </c>
      <c r="K36" s="16" t="s">
        <v>102</v>
      </c>
      <c r="L36" s="39"/>
    </row>
    <row r="37" spans="1:12" ht="19.5" customHeight="1" x14ac:dyDescent="0.25">
      <c r="A37">
        <v>31</v>
      </c>
      <c r="B37" s="2" t="s">
        <v>77</v>
      </c>
      <c r="C37" s="6" t="s">
        <v>78</v>
      </c>
      <c r="D37" s="6" t="s">
        <v>79</v>
      </c>
      <c r="E37" s="4">
        <v>716</v>
      </c>
      <c r="F37" s="36">
        <v>600000</v>
      </c>
      <c r="G37" s="5">
        <v>716200</v>
      </c>
      <c r="H37" s="5">
        <v>35000</v>
      </c>
      <c r="I37" s="5">
        <v>140669</v>
      </c>
      <c r="J37" s="5">
        <f t="shared" si="7"/>
        <v>-291869</v>
      </c>
      <c r="K37" s="16" t="s">
        <v>100</v>
      </c>
      <c r="L37" s="39"/>
    </row>
    <row r="38" spans="1:12" x14ac:dyDescent="0.25">
      <c r="A38">
        <v>32</v>
      </c>
      <c r="B38" s="2" t="s">
        <v>77</v>
      </c>
      <c r="C38" s="6" t="s">
        <v>80</v>
      </c>
      <c r="D38" s="4" t="s">
        <v>81</v>
      </c>
      <c r="E38" s="4">
        <v>729</v>
      </c>
      <c r="F38" s="8">
        <v>0</v>
      </c>
      <c r="G38" s="5">
        <v>728900</v>
      </c>
      <c r="H38" s="5">
        <v>35000</v>
      </c>
      <c r="I38" s="5">
        <v>140669</v>
      </c>
      <c r="J38" s="5">
        <f t="shared" si="7"/>
        <v>-904569</v>
      </c>
      <c r="K38" s="16" t="s">
        <v>100</v>
      </c>
    </row>
    <row r="39" spans="1:12" ht="18.75" customHeight="1" x14ac:dyDescent="0.25">
      <c r="B39" s="14" t="s">
        <v>93</v>
      </c>
      <c r="C39" s="14"/>
      <c r="D39" s="14"/>
      <c r="E39" s="14"/>
      <c r="F39" s="15"/>
      <c r="G39" s="15"/>
      <c r="H39" s="15"/>
      <c r="I39" s="15"/>
      <c r="J39" s="15"/>
      <c r="K39" s="15"/>
    </row>
    <row r="40" spans="1:12" ht="18.75" customHeight="1" x14ac:dyDescent="0.25">
      <c r="A40">
        <v>33</v>
      </c>
      <c r="B40" s="2" t="s">
        <v>5</v>
      </c>
      <c r="C40" s="3" t="s">
        <v>82</v>
      </c>
      <c r="D40" s="6" t="s">
        <v>29</v>
      </c>
      <c r="E40" s="4">
        <v>329</v>
      </c>
      <c r="F40" s="42">
        <v>0</v>
      </c>
      <c r="G40" s="5">
        <v>444176</v>
      </c>
      <c r="H40" s="5">
        <v>80061</v>
      </c>
      <c r="I40" s="5">
        <v>0</v>
      </c>
      <c r="J40" s="5">
        <f>SUM(F40-I40-H40-G40)</f>
        <v>-524237</v>
      </c>
      <c r="K40" s="5" t="s">
        <v>8</v>
      </c>
    </row>
    <row r="41" spans="1:12" x14ac:dyDescent="0.25">
      <c r="A41">
        <v>34</v>
      </c>
      <c r="B41" s="2" t="s">
        <v>5</v>
      </c>
      <c r="C41" s="3" t="s">
        <v>83</v>
      </c>
      <c r="D41" s="6" t="s">
        <v>84</v>
      </c>
      <c r="E41" s="4">
        <v>480</v>
      </c>
      <c r="F41" s="42">
        <v>0</v>
      </c>
      <c r="G41" s="5">
        <v>671326</v>
      </c>
      <c r="H41" s="5">
        <v>124856</v>
      </c>
      <c r="I41" s="5">
        <v>0</v>
      </c>
      <c r="J41" s="5">
        <f t="shared" ref="J41" si="8">SUM(F41-I41-H41-G41)</f>
        <v>-796182</v>
      </c>
      <c r="K41" s="5" t="s">
        <v>8</v>
      </c>
    </row>
    <row r="42" spans="1:12" x14ac:dyDescent="0.25">
      <c r="A42">
        <v>35</v>
      </c>
      <c r="B42" s="2" t="s">
        <v>28</v>
      </c>
      <c r="C42" s="3" t="s">
        <v>85</v>
      </c>
      <c r="D42" s="6" t="s">
        <v>29</v>
      </c>
      <c r="E42" s="4">
        <v>758</v>
      </c>
      <c r="F42" s="42">
        <v>0</v>
      </c>
      <c r="G42" s="5">
        <v>880391</v>
      </c>
      <c r="H42" s="13">
        <v>49962</v>
      </c>
      <c r="I42" s="13">
        <v>0</v>
      </c>
      <c r="J42" s="5">
        <f>SUM(F42-I42-H42-G42)</f>
        <v>-930353</v>
      </c>
      <c r="K42" s="13" t="s">
        <v>8</v>
      </c>
    </row>
    <row r="43" spans="1:12" ht="48" x14ac:dyDescent="0.25">
      <c r="A43">
        <v>36</v>
      </c>
      <c r="B43" s="2" t="s">
        <v>86</v>
      </c>
      <c r="C43" s="3" t="s">
        <v>87</v>
      </c>
      <c r="D43" s="6" t="s">
        <v>29</v>
      </c>
      <c r="E43" s="4">
        <v>515</v>
      </c>
      <c r="F43" s="36">
        <v>0</v>
      </c>
      <c r="G43" s="9">
        <v>714097</v>
      </c>
      <c r="H43" s="5">
        <v>151925</v>
      </c>
      <c r="I43" s="5">
        <v>0</v>
      </c>
      <c r="J43" s="5">
        <f>SUM(F43-I43-H43-G43)</f>
        <v>-866022</v>
      </c>
      <c r="K43" s="16" t="s">
        <v>101</v>
      </c>
    </row>
    <row r="44" spans="1:12" ht="36" customHeight="1" x14ac:dyDescent="0.25">
      <c r="A44">
        <v>37</v>
      </c>
      <c r="B44" s="2" t="s">
        <v>53</v>
      </c>
      <c r="C44" s="3" t="s">
        <v>54</v>
      </c>
      <c r="D44" s="4" t="s">
        <v>94</v>
      </c>
      <c r="E44" s="4">
        <v>513</v>
      </c>
      <c r="F44" s="36">
        <v>0</v>
      </c>
      <c r="G44" s="9">
        <v>55086</v>
      </c>
      <c r="H44" s="5">
        <v>0</v>
      </c>
      <c r="I44" s="5">
        <v>2833</v>
      </c>
      <c r="J44" s="5">
        <f>SUM(F44-I44-H44-G44)</f>
        <v>-57919</v>
      </c>
      <c r="K44" s="17" t="s">
        <v>100</v>
      </c>
    </row>
    <row r="45" spans="1:12" ht="27.75" customHeight="1" x14ac:dyDescent="0.25">
      <c r="B45" s="2" t="s">
        <v>125</v>
      </c>
      <c r="C45" s="3"/>
      <c r="D45" s="4"/>
      <c r="E45" s="4"/>
      <c r="F45" s="36">
        <v>1742000</v>
      </c>
      <c r="G45" s="9"/>
      <c r="H45" s="5"/>
      <c r="I45" s="5"/>
      <c r="J45" s="5">
        <f>SUM(F45)</f>
        <v>1742000</v>
      </c>
      <c r="K45" s="42"/>
    </row>
    <row r="46" spans="1:12" x14ac:dyDescent="0.25">
      <c r="B46" s="14" t="s">
        <v>110</v>
      </c>
      <c r="C46" s="4"/>
      <c r="D46" s="4"/>
      <c r="E46" s="4"/>
      <c r="F46" s="36">
        <v>854440</v>
      </c>
      <c r="G46" s="5"/>
      <c r="H46" s="5"/>
      <c r="I46" s="5"/>
      <c r="J46" s="5">
        <f>SUM(F46)</f>
        <v>854440</v>
      </c>
      <c r="K46" s="5"/>
    </row>
    <row r="47" spans="1:12" ht="19.5" customHeight="1" x14ac:dyDescent="0.25">
      <c r="B47" s="20" t="s">
        <v>88</v>
      </c>
      <c r="C47" s="21"/>
      <c r="D47" s="21"/>
      <c r="E47" s="21"/>
      <c r="F47" s="22">
        <f>SUM(F5:F46)</f>
        <v>39980071</v>
      </c>
      <c r="G47" s="22">
        <f>SUM(G5:G46)</f>
        <v>39718688</v>
      </c>
      <c r="H47" s="22">
        <f>SUM(H5:H46)</f>
        <v>10577731</v>
      </c>
      <c r="I47" s="22">
        <f>SUM(I5:I46)</f>
        <v>884027</v>
      </c>
      <c r="J47" s="22">
        <f>SUM(J5:J46)</f>
        <v>-11200375</v>
      </c>
      <c r="K47" s="22"/>
    </row>
    <row r="48" spans="1:12" x14ac:dyDescent="0.25">
      <c r="B48" s="23"/>
      <c r="C48" s="23"/>
      <c r="D48" s="23"/>
      <c r="E48" s="23"/>
      <c r="F48" s="23"/>
      <c r="G48" s="23"/>
      <c r="H48" s="23"/>
      <c r="I48" s="23"/>
      <c r="J48" s="28">
        <f>SUM(F47-G47-H47-I47)</f>
        <v>-11200375</v>
      </c>
      <c r="K48" s="23"/>
    </row>
    <row r="49" spans="1:12" x14ac:dyDescent="0.25">
      <c r="B49" s="23"/>
      <c r="C49" s="23"/>
      <c r="D49" s="23"/>
      <c r="E49" s="23"/>
      <c r="F49" s="23"/>
      <c r="G49" s="23"/>
      <c r="H49" s="23"/>
      <c r="I49" s="23"/>
      <c r="J49" s="28"/>
      <c r="K49" s="23"/>
    </row>
    <row r="50" spans="1:12" x14ac:dyDescent="0.25">
      <c r="B50" s="23"/>
      <c r="C50" s="23"/>
      <c r="D50" s="23"/>
      <c r="E50" s="23"/>
      <c r="F50" s="23"/>
      <c r="G50" s="23"/>
      <c r="H50" s="23"/>
      <c r="I50" s="23"/>
      <c r="J50" s="28"/>
      <c r="K50" s="23"/>
    </row>
    <row r="51" spans="1:12" ht="30" x14ac:dyDescent="0.25">
      <c r="B51" s="38" t="s">
        <v>116</v>
      </c>
      <c r="C51" s="23"/>
      <c r="D51" s="23"/>
      <c r="E51" s="23"/>
      <c r="F51" s="23"/>
      <c r="G51" s="23"/>
      <c r="H51" s="23"/>
      <c r="I51" s="23"/>
      <c r="J51" s="28"/>
      <c r="K51" s="23"/>
    </row>
    <row r="52" spans="1:12" ht="36" x14ac:dyDescent="0.25">
      <c r="B52" s="33" t="s">
        <v>0</v>
      </c>
      <c r="C52" s="33" t="s">
        <v>1</v>
      </c>
      <c r="D52" s="33" t="s">
        <v>2</v>
      </c>
      <c r="E52" s="33" t="s">
        <v>113</v>
      </c>
      <c r="F52" s="33" t="s">
        <v>3</v>
      </c>
      <c r="G52" s="33" t="s">
        <v>114</v>
      </c>
      <c r="H52" s="33" t="s">
        <v>115</v>
      </c>
      <c r="I52" s="33" t="s">
        <v>91</v>
      </c>
      <c r="J52" s="33" t="s">
        <v>121</v>
      </c>
      <c r="K52" s="33" t="s">
        <v>4</v>
      </c>
    </row>
    <row r="53" spans="1:12" ht="24.75" customHeight="1" x14ac:dyDescent="0.25">
      <c r="A53">
        <v>38</v>
      </c>
      <c r="B53" s="2" t="s">
        <v>74</v>
      </c>
      <c r="C53" s="6" t="s">
        <v>75</v>
      </c>
      <c r="D53" s="4" t="s">
        <v>76</v>
      </c>
      <c r="E53" s="4">
        <v>790</v>
      </c>
      <c r="F53" s="8">
        <v>0</v>
      </c>
      <c r="G53" s="5">
        <v>1343000</v>
      </c>
      <c r="H53" s="5">
        <v>57275</v>
      </c>
      <c r="I53" s="5"/>
      <c r="J53" s="5">
        <f t="shared" ref="J53" si="9">SUM(F53-I53-H53-G53)</f>
        <v>-1400275</v>
      </c>
      <c r="K53" s="16" t="s">
        <v>100</v>
      </c>
      <c r="L53" s="35"/>
    </row>
    <row r="54" spans="1:12" ht="36" x14ac:dyDescent="0.25">
      <c r="A54">
        <v>39</v>
      </c>
      <c r="B54" s="2" t="s">
        <v>5</v>
      </c>
      <c r="C54" s="3" t="s">
        <v>11</v>
      </c>
      <c r="D54" s="19" t="s">
        <v>111</v>
      </c>
      <c r="E54" s="4">
        <v>159</v>
      </c>
      <c r="F54" s="8">
        <v>0</v>
      </c>
      <c r="G54" s="5">
        <v>178482</v>
      </c>
      <c r="H54" s="5">
        <v>33158</v>
      </c>
      <c r="I54" s="5">
        <v>0</v>
      </c>
      <c r="J54" s="5">
        <f t="shared" ref="J54:J55" si="10">SUM(F54-I54-H54-G54)</f>
        <v>-211640</v>
      </c>
      <c r="K54" s="5" t="s">
        <v>8</v>
      </c>
    </row>
    <row r="55" spans="1:12" ht="36" x14ac:dyDescent="0.25">
      <c r="A55">
        <v>40</v>
      </c>
      <c r="B55" s="2" t="s">
        <v>12</v>
      </c>
      <c r="C55" s="3" t="s">
        <v>13</v>
      </c>
      <c r="D55" s="19" t="s">
        <v>111</v>
      </c>
      <c r="E55" s="4">
        <v>40</v>
      </c>
      <c r="F55" s="8">
        <v>0</v>
      </c>
      <c r="G55" s="5">
        <v>46411</v>
      </c>
      <c r="H55" s="5">
        <v>9396</v>
      </c>
      <c r="I55" s="5">
        <v>0</v>
      </c>
      <c r="J55" s="5">
        <f t="shared" si="10"/>
        <v>-55807</v>
      </c>
      <c r="K55" s="5" t="s">
        <v>8</v>
      </c>
    </row>
    <row r="56" spans="1:12" x14ac:dyDescent="0.25">
      <c r="B56" s="23"/>
      <c r="C56" s="23"/>
      <c r="D56" s="23"/>
      <c r="E56" s="23"/>
      <c r="F56" s="23"/>
      <c r="G56" s="30"/>
      <c r="H56" s="23"/>
      <c r="I56" s="23"/>
      <c r="J56" s="23"/>
      <c r="K56" s="23"/>
    </row>
    <row r="57" spans="1:12" x14ac:dyDescent="0.25">
      <c r="B57" s="23"/>
      <c r="C57" s="23"/>
      <c r="D57" s="23"/>
      <c r="E57" s="23"/>
      <c r="F57" s="23"/>
      <c r="G57" s="30"/>
      <c r="H57" s="23"/>
      <c r="I57" s="23"/>
      <c r="J57" s="23"/>
      <c r="K57" s="23"/>
    </row>
    <row r="58" spans="1:12" x14ac:dyDescent="0.25">
      <c r="B58" s="23"/>
      <c r="C58" s="23"/>
      <c r="D58" s="23"/>
      <c r="E58" s="23"/>
      <c r="F58" s="23"/>
      <c r="G58" s="30"/>
      <c r="H58" s="23"/>
      <c r="I58" s="23"/>
      <c r="J58" s="23"/>
      <c r="K58" s="23"/>
    </row>
    <row r="59" spans="1:12" x14ac:dyDescent="0.25">
      <c r="B59" s="24" t="s">
        <v>89</v>
      </c>
      <c r="C59" s="25">
        <f>SUM(E7:E44)</f>
        <v>35544</v>
      </c>
      <c r="D59" s="23"/>
      <c r="E59" s="23"/>
      <c r="F59" s="23"/>
      <c r="G59" s="23"/>
      <c r="H59" s="23"/>
      <c r="I59" s="23"/>
      <c r="J59" s="23"/>
      <c r="K59" s="23"/>
    </row>
    <row r="60" spans="1:12" x14ac:dyDescent="0.25">
      <c r="B60" s="26" t="s">
        <v>90</v>
      </c>
      <c r="C60" s="27">
        <f>SUM(G47/C59)</f>
        <v>1117.4512716632905</v>
      </c>
      <c r="D60" s="23"/>
      <c r="E60" s="23"/>
      <c r="F60" s="23"/>
      <c r="G60" s="23"/>
      <c r="H60" s="23"/>
      <c r="I60" s="23"/>
      <c r="J60" s="23"/>
      <c r="K60" s="23"/>
    </row>
  </sheetData>
  <pageMargins left="0.7" right="0.7" top="0.75" bottom="0.75" header="0.3" footer="0.3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Sandnes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Andorsen, Janne</dc:creator>
  <cp:lastModifiedBy>Sterri, Torbjørn</cp:lastModifiedBy>
  <cp:lastPrinted>2015-07-29T11:04:59Z</cp:lastPrinted>
  <dcterms:created xsi:type="dcterms:W3CDTF">2015-07-23T07:13:26Z</dcterms:created>
  <dcterms:modified xsi:type="dcterms:W3CDTF">2015-08-14T08:33:54Z</dcterms:modified>
</cp:coreProperties>
</file>